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6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<sst xmlns="http://schemas.openxmlformats.org/spreadsheetml/2006/main" count="74" uniqueCount="60">
  <si>
    <t>Наименование мероприятия</t>
  </si>
  <si>
    <t>тыс.руб.</t>
  </si>
  <si>
    <t>Мероприятие 1 "Поэтапный переход к оказанию медицинской помощи в соответствии со стандартами медицинской помощи, устанавливаемыми Минздравсоцразвития России"</t>
  </si>
  <si>
    <t xml:space="preserve">Мероприятие 6 "Повышение доступности амбулаторной медицинской помощи, в том числе предоставляемой врачами специалистами" </t>
  </si>
  <si>
    <t>С.А. Устьянцева</t>
  </si>
  <si>
    <t>Мониторинг</t>
  </si>
  <si>
    <t>финансирования мероприятий областной целевой Программы модернизации здравоохранения Челябинской области за 2011 год</t>
  </si>
  <si>
    <t>Задача 3 "Внедрение стандартов оказания медицинской помощи, повышение доступности амбулаторной медицинской помощи, в том числе предоставляемой врачами-специалистами", в т.ч.</t>
  </si>
  <si>
    <t>Заместитель директора
по финансовым вопросам</t>
  </si>
  <si>
    <t>Мерпориятие 3 "Проведение диспансеризации 14-летних подростков"</t>
  </si>
  <si>
    <t>Утверждено Программой модернизации здравоохранения Челябинской области</t>
  </si>
  <si>
    <t xml:space="preserve">Объемы медицинской помощи </t>
  </si>
  <si>
    <t>1. Федеральный Закон от 29 ноября 2010 г. № 326-ФЗ «Об обязательном медицинском страховании в Российской Федерации»;</t>
  </si>
  <si>
    <t>2. Постановление  Правительства  Российской  Федерации  от 7 февраля 2011 г. № 60 «О Порядке реализации мероприятий по повышению доступности амбулаторной медицинской помощи, проводимых в рамках региональных программ модернизации здравоохранения субъектов Российской Федерации»;</t>
  </si>
  <si>
    <t>3. Постановление Правительства Российской Федерации от 15 февраля  2011 г. № 85 «Об утверждении правил финансового обеспечения в 2011-2012 годах региональных программ модернизации здравоохранения субъектов Российской Федерации за счет средств, предоставляемых из бюджета Федерального фонда обязательного медицинского страхования»;</t>
  </si>
  <si>
    <t>4. Приказ Министерства здравоохранения и социального развития Российской Федерации от 21 февраля 2011 г. № 145н «Об утверждении показателей оценки деятельности специалистов с высшим и средним медицинским образованием, участвующих в реализации мероприятий по повышению доступности амбулаторной медицинской помощи»;</t>
  </si>
  <si>
    <r>
      <t xml:space="preserve">5. </t>
    </r>
    <r>
      <rPr>
        <sz val="14"/>
        <rFont val="Times New Roman"/>
        <family val="1"/>
      </rPr>
      <t>Приказ Министерства здравоохранения и социального развития Российской Федерации от 30.12.2010 г. № 1240н «Об утверждении порядка и формы предоставления отчетности о реализации мероприятий региональных программ модернизации здравоохранения субъектов Российской Федерации и программ модернизации Федеральных государственных учреждений, оказывающих медицинскую помощь»;</t>
    </r>
  </si>
  <si>
    <t>сумма средств субсидий ФФОМС, тыс.руб.</t>
  </si>
  <si>
    <t>сумма средств бюджета ЧОФОМС, тыс. руб.</t>
  </si>
  <si>
    <t>Итого (гр.3+гр.4), тыс.руб.</t>
  </si>
  <si>
    <t xml:space="preserve">6. Приказ Федерального фонда обязательного медицинского страхования от 16.12.2010 г. № 240 «Об утверждении порядка и формы предоставления отчетности об использовании средств на цели по реализации  региональных программ модернизации здравоохранения субъектов Российской Федерации в период 2011-2012 годов»;  </t>
  </si>
  <si>
    <t>7. Приказ Федерального фонда обязательного медицинского страхования от 22.02.2011г. № 40 «Об утверждении порядка формирования и формы заявки на получение средств на внедрение стандартов медицинской помощи, повышение доступности амбулаторной медицинской помощи, в том числе предоставляемой врачами – специалистами»;</t>
  </si>
  <si>
    <t>8. Постановление Правительства Челябинской области от 15.12.2010г. № 313-П «Об областной целевой Программе модернизации здравоохранения Челябинской области на 2011-2012 годы»;</t>
  </si>
  <si>
    <t>9. Постановление Правительства Челябинской области от 28.04.2011г. № 125-П «О порядке реализации мероприятий Программы модернизации здравоохранения Челябинской области на 2011 – 2012 годы и расходования финансовых средств на указанную программу»;</t>
  </si>
  <si>
    <t>10. Постановление Губернатора Челябинской области от 28.04.2011г. № 160 «О перечне должностей специалистов с высшим и средним медицинским образованием, участвующих в реализации мероприятий по повышению доступности амбулаторной медицинской помощи на территории Челябинской области, и методике оценки их деятельности»;</t>
  </si>
  <si>
    <t>11. Постановление Губернатора Челябинской области от 28.04.2011г. № 161 «О взаимодействии по обмену информацией, используемой для формирования отчетности по реализации мероприятий областной целевой Программы модернизации здравоохранения Челябинской области на 2011 – 2012 годы»;</t>
  </si>
  <si>
    <t>12. Приказ Министерства здравоохранения Челябинской области от 19.04.2011г. № 506 «Об организации проведения в 2011 году диспансеризации несовершеннолетних подростков в возрасте 14 лет на территории Челябинской области;</t>
  </si>
  <si>
    <t>13. Приказ Министерства здравоохранения Челябинской области от 06.09.2005 г. № 548  "Об утверждении стандарта медицинской помощи больным с острым инфарктом миокарда"</t>
  </si>
  <si>
    <t>14. Приказ Министерства здравоохранения Челябинской области от 01.08.2007 г. № 513 "Об утверждении стандарта медицинской помощи больным с инсультом (при оказании специализированной  помощи)"</t>
  </si>
  <si>
    <t>15. Приказ Министерства здравоохранения Челябинской области от 09.10.2006 г. № 700 "Об утверждении стандарта медицинской помощи больным со злокачественным новообразованием молочной железы (при оказании специализированной помощи)"</t>
  </si>
  <si>
    <t>16. Приказ Министерства здравоохранения Челябинской области от 20.11.2006 г. № 775 "Об утверждении стандарта медицинской помощи больным со злокачественным новообразованием предстательной железы (при оказании специализированной  помощи)"</t>
  </si>
  <si>
    <t>17. Приказ Министерства здравоохранения Челябинской области от 20.11.2006 г. № 780 "Об утверждении стандарта медицинской помощи больным со злокачественным новообразованием легкого и бронхов (при оказании специализированной  помощи)"</t>
  </si>
  <si>
    <t>18. Приказ Министерства здравоохранения Челябинской области от 21.07.2006 г. № 556 "Об утверждении стандарта медицинской помощи больным миелоидным лейкозом (миелолейкоз), лейкозом уточненного клеточного типа"</t>
  </si>
  <si>
    <t>19. Приказ Министерства здравоохранения Челябинской области от 14.06.2006 г. № 487 "Об утверждении стандарта медицинской помощи больным с переломом черепа и лицевых костей, последствием перелома черепа и костей лица"</t>
  </si>
  <si>
    <t>20. Приказ Министерства здравоохранения Челябинской области от 13.03.2006 г. № 148 "Об утверждении стандарта медицинской помощи больным при бактериальном сепсисе новорожденного"</t>
  </si>
  <si>
    <t>21. Приказ Министерства здравоохранения Челябинской области от 13.03.2006 г. № 147 "Об утверждении стандарта медицинской помощи больным при расстройствах, связанных с укорочением срока беременности и малой массой тела при рождении, замедленном росте и недостаточности питания плода"</t>
  </si>
  <si>
    <t>22. Приказ Министерства здравоохранения Челябинской области от 13.03.2006 г. № 149 "Об утверждении стандарта медицинской помощи больным при синдроме дыхательного расстройства у  новорожденного"</t>
  </si>
  <si>
    <t>23. Приказ Министерства здравоохранения Челябинской области от 08.06.2007 г. № 411 " Об утверждении стандарта медицинской помощи больным с пневмонией, вызванной Streptococcus pneumoniae; пневмонией, вызванной Haemophilus influenzae, (палочкой Афанасьева-Пфейффера); бактериальной пневмонией, неклассифицируемой в других рубриках; пневмонией, вызванной другими инфекционными возбудителями, неклассифицируемой в других рубриках; пневмонией без уточнения возбудителя; абсцессом легкого с пневмонией (при оказании специализированной помощи)"</t>
  </si>
  <si>
    <t>24. Приказ Министерства здравоохранения Челябинской области от 17.09.2007 г. № 611 "Об утверждении стандарта медицинской помощи больным с язвой двенадцатиперстной кишки (при оказании специализированной помощи)"</t>
  </si>
  <si>
    <t>25. Приказ Министерства здравоохранения Челябинской области от 13.11.2007 г. № 699 "Об утверждении стандарта медицинской помощи больным с острым панкреатитом (при оказании специализированной помощи)"</t>
  </si>
  <si>
    <t>26. Тарифное соглашение в системе обязательного медицинского страхования Челябинской области от  18 мая 2011 года № 478-ОМС, с изменениями от 07 июня 2011 года № 539-ОМС</t>
  </si>
  <si>
    <t>Нормативная документация:</t>
  </si>
  <si>
    <t>средства ФФОМС</t>
  </si>
  <si>
    <t>средства ЧОФОМС</t>
  </si>
  <si>
    <r>
      <t xml:space="preserve"> 01.06
</t>
    </r>
    <r>
      <rPr>
        <sz val="14"/>
        <rFont val="Times New Roman"/>
        <family val="1"/>
      </rPr>
      <t>за I квартал 2011 года</t>
    </r>
  </si>
  <si>
    <r>
      <t>17.06</t>
    </r>
    <r>
      <rPr>
        <sz val="14"/>
        <rFont val="Times New Roman"/>
        <family val="1"/>
      </rPr>
      <t xml:space="preserve"> 
</t>
    </r>
  </si>
  <si>
    <t xml:space="preserve">за апрель </t>
  </si>
  <si>
    <r>
      <t xml:space="preserve">за 1 квартал </t>
    </r>
    <r>
      <rPr>
        <b/>
        <sz val="14"/>
        <rFont val="Times New Roman"/>
        <family val="1"/>
      </rPr>
      <t xml:space="preserve"> по ЧОКБ</t>
    </r>
  </si>
  <si>
    <t>Фактические объемы медицинской помощи по состоянию на 24.06.2011 года</t>
  </si>
  <si>
    <t>Перечислено в СМО
в тыс.рублей</t>
  </si>
  <si>
    <t>Фактические объемы медицинской помощи за период с 20.06.2011 года по 24.06.2011 года</t>
  </si>
  <si>
    <t>Х</t>
  </si>
  <si>
    <t>аванс за июнь-август</t>
  </si>
  <si>
    <t>Перечислено субсидий из бюджета ФФОМС</t>
  </si>
  <si>
    <t>Перечислено в виде иных межбюджетных трансфертов бюджету Челябинской области</t>
  </si>
  <si>
    <t>Задача 1 "Укрепление материально-технической базы медицинских учреждений"</t>
  </si>
  <si>
    <t>Итого (гр.8+гр.9), тыс.руб.</t>
  </si>
  <si>
    <t>с начала года по состоянию на 25.07.2011 года</t>
  </si>
  <si>
    <t>Перечислено субсидий из бюджета ФФОМС с начала года по состоянию на 25.07.2011 года</t>
  </si>
  <si>
    <t>Сумма средств, перечисленная в СМО с начала года
 по состоянию на 25.07.2011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</si>
</sst>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5">
    <font>
      <sz val="12"/>
      <name val="Times New Roman"/>
      <family val="0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4" fontId="3" fillId="0" borderId="1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4" fontId="2" fillId="0" borderId="1" xfId="0" applyNumberFormat="1" applyFont="1" applyBorder="1" applyAlignment="1" applyProtection="1">
      <alignment horizontal="center" vertical="top"/>
      <protection locked="0"/>
    </xf>
    <xf numFmtId="4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justify"/>
      <protection locked="0"/>
    </xf>
    <xf numFmtId="14" fontId="4" fillId="0" borderId="0" xfId="0" applyNumberFormat="1" applyFont="1" applyAlignment="1" applyProtection="1">
      <alignment horizontal="justify"/>
      <protection locked="0"/>
    </xf>
    <xf numFmtId="4" fontId="3" fillId="0" borderId="1" xfId="0" applyNumberFormat="1" applyFont="1" applyBorder="1" applyAlignment="1" applyProtection="1">
      <alignment horizontal="center" vertical="top" wrapText="1"/>
      <protection/>
    </xf>
    <xf numFmtId="4" fontId="2" fillId="0" borderId="1" xfId="0" applyNumberFormat="1" applyFont="1" applyBorder="1" applyAlignment="1" applyProtection="1">
      <alignment horizontal="center" vertical="top" wrapText="1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4" fontId="3" fillId="2" borderId="1" xfId="0" applyNumberFormat="1" applyFont="1" applyFill="1" applyBorder="1" applyAlignment="1" applyProtection="1">
      <alignment horizontal="center" vertical="top" wrapText="1"/>
      <protection/>
    </xf>
    <xf numFmtId="4" fontId="3" fillId="3" borderId="1" xfId="0" applyNumberFormat="1" applyFont="1" applyFill="1" applyBorder="1" applyAlignment="1" applyProtection="1">
      <alignment horizontal="center" vertical="top" wrapText="1"/>
      <protection/>
    </xf>
    <xf numFmtId="4" fontId="2" fillId="2" borderId="1" xfId="0" applyNumberFormat="1" applyFont="1" applyFill="1" applyBorder="1" applyAlignment="1" applyProtection="1">
      <alignment horizontal="center" vertical="top" wrapText="1"/>
      <protection/>
    </xf>
    <xf numFmtId="4" fontId="2" fillId="3" borderId="1" xfId="0" applyNumberFormat="1" applyFont="1" applyFill="1" applyBorder="1" applyAlignment="1" applyProtection="1">
      <alignment horizontal="center" vertical="top" wrapText="1"/>
      <protection/>
    </xf>
    <xf numFmtId="4" fontId="2" fillId="2" borderId="1" xfId="0" applyNumberFormat="1" applyFont="1" applyFill="1" applyBorder="1" applyAlignment="1" applyProtection="1">
      <alignment horizontal="center" vertical="top"/>
      <protection/>
    </xf>
    <xf numFmtId="4" fontId="2" fillId="3" borderId="1" xfId="0" applyNumberFormat="1" applyFont="1" applyFill="1" applyBorder="1" applyAlignment="1" applyProtection="1">
      <alignment horizontal="center" vertical="top"/>
      <protection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16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16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3" fontId="3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5" xfId="0" applyNumberFormat="1" applyFont="1" applyBorder="1" applyAlignment="1" applyProtection="1">
      <alignment horizontal="center" vertical="top"/>
      <protection locked="0"/>
    </xf>
    <xf numFmtId="4" fontId="2" fillId="0" borderId="5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 vertical="top" wrapText="1"/>
      <protection locked="0"/>
    </xf>
    <xf numFmtId="4" fontId="2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="75" zoomScaleNormal="75" workbookViewId="0" topLeftCell="D19">
      <selection activeCell="D15" sqref="D15"/>
    </sheetView>
  </sheetViews>
  <sheetFormatPr defaultColWidth="9.00390625" defaultRowHeight="15.75"/>
  <cols>
    <col min="1" max="1" width="44.00390625" style="1" customWidth="1"/>
    <col min="2" max="2" width="27.75390625" style="1" customWidth="1"/>
    <col min="3" max="3" width="24.25390625" style="1" bestFit="1" customWidth="1"/>
    <col min="4" max="4" width="27.125" style="1" bestFit="1" customWidth="1"/>
    <col min="5" max="5" width="23.00390625" style="1" bestFit="1" customWidth="1"/>
    <col min="6" max="6" width="17.375" style="1" hidden="1" customWidth="1"/>
    <col min="7" max="7" width="17.375" style="1" customWidth="1"/>
    <col min="8" max="11" width="17.375" style="1" hidden="1" customWidth="1"/>
    <col min="12" max="12" width="15.50390625" style="1" hidden="1" customWidth="1"/>
    <col min="13" max="18" width="13.75390625" style="1" hidden="1" customWidth="1"/>
    <col min="19" max="19" width="21.125" style="1" bestFit="1" customWidth="1"/>
    <col min="20" max="20" width="16.00390625" style="1" bestFit="1" customWidth="1"/>
    <col min="21" max="21" width="20.75390625" style="1" customWidth="1"/>
    <col min="22" max="22" width="20.75390625" style="1" hidden="1" customWidth="1"/>
    <col min="23" max="24" width="16.00390625" style="1" customWidth="1"/>
    <col min="25" max="25" width="23.50390625" style="1" customWidth="1"/>
    <col min="26" max="26" width="40.75390625" style="1" customWidth="1"/>
    <col min="27" max="16384" width="9.00390625" style="1" customWidth="1"/>
  </cols>
  <sheetData>
    <row r="1" spans="1:26" ht="18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8.75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4" spans="6:26" ht="15.75">
      <c r="F4" s="1" t="s">
        <v>1</v>
      </c>
      <c r="Z4" s="2"/>
    </row>
    <row r="5" ht="15.75">
      <c r="Z5" s="2"/>
    </row>
    <row r="6" spans="1:13" ht="48.75" customHeight="1">
      <c r="A6" s="46" t="s">
        <v>0</v>
      </c>
      <c r="B6" s="42" t="s">
        <v>10</v>
      </c>
      <c r="C6" s="45" t="s">
        <v>57</v>
      </c>
      <c r="D6" s="45"/>
      <c r="E6" s="48"/>
      <c r="F6" s="48"/>
      <c r="G6" s="48"/>
      <c r="M6" s="2"/>
    </row>
    <row r="7" spans="1:13" ht="75">
      <c r="A7" s="46"/>
      <c r="B7" s="42"/>
      <c r="C7" s="3" t="s">
        <v>53</v>
      </c>
      <c r="D7" s="3" t="s">
        <v>54</v>
      </c>
      <c r="E7" s="49"/>
      <c r="F7" s="50"/>
      <c r="G7" s="49"/>
      <c r="M7" s="2"/>
    </row>
    <row r="8" spans="1:13" ht="15.75">
      <c r="A8" s="31">
        <v>1</v>
      </c>
      <c r="B8" s="31">
        <v>2</v>
      </c>
      <c r="C8" s="31">
        <v>3</v>
      </c>
      <c r="D8" s="31">
        <v>4</v>
      </c>
      <c r="E8" s="51"/>
      <c r="F8" s="50"/>
      <c r="G8" s="51"/>
      <c r="M8" s="2"/>
    </row>
    <row r="9" spans="1:13" ht="68.25" customHeight="1">
      <c r="A9" s="7" t="s">
        <v>55</v>
      </c>
      <c r="B9" s="30">
        <v>3247152.5</v>
      </c>
      <c r="C9" s="30">
        <v>1509926</v>
      </c>
      <c r="D9" s="30">
        <v>1509926</v>
      </c>
      <c r="E9" s="52"/>
      <c r="F9" s="50"/>
      <c r="G9" s="52"/>
      <c r="M9" s="2"/>
    </row>
    <row r="10" ht="15.75">
      <c r="Z10" s="2"/>
    </row>
    <row r="11" ht="15.75">
      <c r="Z11" s="2"/>
    </row>
    <row r="12" spans="1:26" ht="70.5" customHeight="1">
      <c r="A12" s="42" t="s">
        <v>0</v>
      </c>
      <c r="B12" s="42" t="s">
        <v>10</v>
      </c>
      <c r="C12" s="42"/>
      <c r="D12" s="42"/>
      <c r="E12" s="42"/>
      <c r="F12" s="42" t="s">
        <v>48</v>
      </c>
      <c r="G12" s="42" t="s">
        <v>58</v>
      </c>
      <c r="H12" s="66" t="s">
        <v>49</v>
      </c>
      <c r="I12" s="66"/>
      <c r="J12" s="66"/>
      <c r="K12" s="66"/>
      <c r="L12" s="66"/>
      <c r="M12" s="66"/>
      <c r="N12" s="66"/>
      <c r="O12" s="67"/>
      <c r="P12" s="67"/>
      <c r="Q12" s="67"/>
      <c r="R12" s="67"/>
      <c r="S12" s="47" t="s">
        <v>59</v>
      </c>
      <c r="T12" s="47"/>
      <c r="U12" s="47"/>
      <c r="V12" s="43" t="s">
        <v>50</v>
      </c>
      <c r="W12" s="48"/>
      <c r="X12" s="48"/>
      <c r="Y12" s="48"/>
      <c r="Z12" s="61"/>
    </row>
    <row r="13" spans="1:26" ht="18.75">
      <c r="A13" s="42"/>
      <c r="B13" s="42"/>
      <c r="C13" s="42"/>
      <c r="D13" s="42"/>
      <c r="E13" s="42"/>
      <c r="F13" s="42"/>
      <c r="G13" s="42"/>
      <c r="H13" s="36" t="s">
        <v>44</v>
      </c>
      <c r="I13" s="36"/>
      <c r="J13" s="37" t="s">
        <v>45</v>
      </c>
      <c r="K13" s="38"/>
      <c r="L13" s="38"/>
      <c r="M13" s="38"/>
      <c r="N13" s="34">
        <v>40721</v>
      </c>
      <c r="O13" s="34">
        <v>40730</v>
      </c>
      <c r="P13" s="34"/>
      <c r="Q13" s="34">
        <v>40702</v>
      </c>
      <c r="R13" s="34"/>
      <c r="S13" s="47"/>
      <c r="T13" s="47"/>
      <c r="U13" s="47"/>
      <c r="V13" s="53"/>
      <c r="W13" s="48"/>
      <c r="X13" s="48"/>
      <c r="Y13" s="48"/>
      <c r="Z13" s="61"/>
    </row>
    <row r="14" spans="1:26" ht="78" customHeight="1">
      <c r="A14" s="42"/>
      <c r="B14" s="3" t="s">
        <v>11</v>
      </c>
      <c r="C14" s="3" t="s">
        <v>17</v>
      </c>
      <c r="D14" s="3" t="s">
        <v>18</v>
      </c>
      <c r="E14" s="3" t="s">
        <v>19</v>
      </c>
      <c r="F14" s="42"/>
      <c r="G14" s="42"/>
      <c r="H14" s="36"/>
      <c r="I14" s="36"/>
      <c r="J14" s="35" t="s">
        <v>46</v>
      </c>
      <c r="K14" s="35"/>
      <c r="L14" s="35" t="s">
        <v>47</v>
      </c>
      <c r="M14" s="35"/>
      <c r="N14" s="28" t="s">
        <v>52</v>
      </c>
      <c r="O14" s="28"/>
      <c r="P14" s="28"/>
      <c r="Q14" s="28"/>
      <c r="R14" s="28"/>
      <c r="S14" s="3" t="s">
        <v>17</v>
      </c>
      <c r="T14" s="3" t="s">
        <v>18</v>
      </c>
      <c r="U14" s="3" t="s">
        <v>56</v>
      </c>
      <c r="V14" s="44"/>
      <c r="W14" s="49"/>
      <c r="X14" s="49"/>
      <c r="Y14" s="49"/>
      <c r="Z14" s="61"/>
    </row>
    <row r="15" spans="1:26" ht="37.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5" t="s">
        <v>42</v>
      </c>
      <c r="I15" s="5" t="s">
        <v>43</v>
      </c>
      <c r="J15" s="6" t="s">
        <v>42</v>
      </c>
      <c r="K15" s="6" t="s">
        <v>43</v>
      </c>
      <c r="L15" s="6" t="s">
        <v>42</v>
      </c>
      <c r="M15" s="6" t="s">
        <v>43</v>
      </c>
      <c r="N15" s="6" t="s">
        <v>42</v>
      </c>
      <c r="O15" s="6" t="s">
        <v>42</v>
      </c>
      <c r="P15" s="6" t="s">
        <v>43</v>
      </c>
      <c r="Q15" s="6" t="s">
        <v>42</v>
      </c>
      <c r="R15" s="6" t="s">
        <v>43</v>
      </c>
      <c r="S15" s="4">
        <v>8</v>
      </c>
      <c r="T15" s="4">
        <v>9</v>
      </c>
      <c r="U15" s="4">
        <v>10</v>
      </c>
      <c r="V15" s="54">
        <v>10</v>
      </c>
      <c r="W15" s="58"/>
      <c r="X15" s="58"/>
      <c r="Y15" s="58"/>
      <c r="Z15" s="58"/>
    </row>
    <row r="16" spans="1:26" ht="112.5">
      <c r="A16" s="7" t="s">
        <v>7</v>
      </c>
      <c r="B16" s="29" t="s">
        <v>51</v>
      </c>
      <c r="C16" s="19">
        <f>C17+C18+C19</f>
        <v>1274971.9</v>
      </c>
      <c r="D16" s="19">
        <f aca="true" t="shared" si="0" ref="D16:Y16">D17+D18+D19</f>
        <v>1549362.28</v>
      </c>
      <c r="E16" s="19">
        <f t="shared" si="0"/>
        <v>2824334.18</v>
      </c>
      <c r="F16" s="9">
        <f t="shared" si="0"/>
        <v>0</v>
      </c>
      <c r="G16" s="8">
        <f t="shared" si="0"/>
        <v>592861.8999999999</v>
      </c>
      <c r="H16" s="22">
        <f t="shared" si="0"/>
        <v>68669.15</v>
      </c>
      <c r="I16" s="22">
        <f t="shared" si="0"/>
        <v>55426.93</v>
      </c>
      <c r="J16" s="23">
        <f t="shared" si="0"/>
        <v>26780.3</v>
      </c>
      <c r="K16" s="23">
        <f t="shared" si="0"/>
        <v>21710.01</v>
      </c>
      <c r="L16" s="23">
        <f t="shared" si="0"/>
        <v>1017.83</v>
      </c>
      <c r="M16" s="23">
        <f t="shared" si="0"/>
        <v>1005.9</v>
      </c>
      <c r="N16" s="23">
        <f t="shared" si="0"/>
        <v>219329.28</v>
      </c>
      <c r="O16" s="23"/>
      <c r="P16" s="23"/>
      <c r="Q16" s="23"/>
      <c r="R16" s="23"/>
      <c r="S16" s="8">
        <f t="shared" si="0"/>
        <v>340271.63</v>
      </c>
      <c r="T16" s="8">
        <f>T17+T18+T19</f>
        <v>98061.09</v>
      </c>
      <c r="U16" s="8">
        <f>S16+T16</f>
        <v>438332.72</v>
      </c>
      <c r="V16" s="55">
        <f t="shared" si="0"/>
        <v>0</v>
      </c>
      <c r="W16" s="59"/>
      <c r="X16" s="59"/>
      <c r="Y16" s="59"/>
      <c r="Z16" s="62"/>
    </row>
    <row r="17" spans="1:26" ht="112.5">
      <c r="A17" s="10" t="s">
        <v>2</v>
      </c>
      <c r="B17" s="21">
        <v>37520</v>
      </c>
      <c r="C17" s="20">
        <v>957087.1</v>
      </c>
      <c r="D17" s="20">
        <v>1308144.48</v>
      </c>
      <c r="E17" s="20">
        <f>C17+D17</f>
        <v>2265231.58</v>
      </c>
      <c r="F17" s="11">
        <v>0</v>
      </c>
      <c r="G17" s="32">
        <v>445045.5</v>
      </c>
      <c r="H17" s="24">
        <v>0</v>
      </c>
      <c r="I17" s="24">
        <v>0</v>
      </c>
      <c r="J17" s="25">
        <v>0</v>
      </c>
      <c r="K17" s="25">
        <v>0</v>
      </c>
      <c r="L17" s="25">
        <v>0</v>
      </c>
      <c r="M17" s="25">
        <v>0</v>
      </c>
      <c r="N17" s="25">
        <v>219329.28</v>
      </c>
      <c r="O17" s="25"/>
      <c r="P17" s="25"/>
      <c r="Q17" s="25"/>
      <c r="R17" s="25"/>
      <c r="S17" s="12">
        <f>N17</f>
        <v>219329.28</v>
      </c>
      <c r="T17" s="12">
        <v>0</v>
      </c>
      <c r="U17" s="13">
        <f>S17+T17</f>
        <v>219329.28</v>
      </c>
      <c r="V17" s="56">
        <v>0</v>
      </c>
      <c r="W17" s="60"/>
      <c r="X17" s="60"/>
      <c r="Y17" s="60"/>
      <c r="Z17" s="63"/>
    </row>
    <row r="18" spans="1:26" ht="37.5">
      <c r="A18" s="10" t="s">
        <v>9</v>
      </c>
      <c r="B18" s="21">
        <v>32161</v>
      </c>
      <c r="C18" s="20">
        <v>25019.48</v>
      </c>
      <c r="D18" s="20">
        <v>0</v>
      </c>
      <c r="E18" s="20">
        <f>C18+D18</f>
        <v>25019.48</v>
      </c>
      <c r="F18" s="11">
        <v>0</v>
      </c>
      <c r="G18" s="32">
        <v>11634.1</v>
      </c>
      <c r="H18" s="24">
        <v>0</v>
      </c>
      <c r="I18" s="24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/>
      <c r="P18" s="25"/>
      <c r="Q18" s="25"/>
      <c r="R18" s="25"/>
      <c r="S18" s="12">
        <v>0</v>
      </c>
      <c r="T18" s="12">
        <v>0</v>
      </c>
      <c r="U18" s="13">
        <f>S18+T18</f>
        <v>0</v>
      </c>
      <c r="V18" s="56">
        <v>0</v>
      </c>
      <c r="W18" s="60"/>
      <c r="X18" s="60"/>
      <c r="Y18" s="60"/>
      <c r="Z18" s="64"/>
    </row>
    <row r="19" spans="1:26" ht="93.75">
      <c r="A19" s="10" t="s">
        <v>3</v>
      </c>
      <c r="B19" s="3" t="s">
        <v>51</v>
      </c>
      <c r="C19" s="20">
        <v>292865.32</v>
      </c>
      <c r="D19" s="20">
        <v>241217.8</v>
      </c>
      <c r="E19" s="20">
        <f>C19+D19</f>
        <v>534083.12</v>
      </c>
      <c r="F19" s="11"/>
      <c r="G19" s="32">
        <v>136182.3</v>
      </c>
      <c r="H19" s="26">
        <f>ROUND(68669149.61/1000,2)</f>
        <v>68669.15</v>
      </c>
      <c r="I19" s="26">
        <f>ROUND(55426926.91/1000,2)</f>
        <v>55426.93</v>
      </c>
      <c r="J19" s="27">
        <f>ROUND(26780296/1000,2)</f>
        <v>26780.3</v>
      </c>
      <c r="K19" s="27">
        <f>ROUND(21710008.2/1000,2)</f>
        <v>21710.01</v>
      </c>
      <c r="L19" s="27">
        <f>ROUND(1017830.4/1000,2)</f>
        <v>1017.83</v>
      </c>
      <c r="M19" s="27">
        <f>ROUND(1005902.7/1000,2)</f>
        <v>1005.9</v>
      </c>
      <c r="N19" s="27">
        <v>0</v>
      </c>
      <c r="O19" s="27">
        <v>24258.42</v>
      </c>
      <c r="P19" s="27">
        <v>19701.6</v>
      </c>
      <c r="Q19" s="27">
        <v>216.65</v>
      </c>
      <c r="R19" s="27">
        <v>216.65</v>
      </c>
      <c r="S19" s="12">
        <f>H19+J19+L19+N19+O19+Q19</f>
        <v>120942.34999999999</v>
      </c>
      <c r="T19" s="12">
        <f>I19+K19+M19+P19+R19</f>
        <v>98061.09</v>
      </c>
      <c r="U19" s="13">
        <f>S19+T19</f>
        <v>219003.44</v>
      </c>
      <c r="V19" s="57"/>
      <c r="W19" s="60"/>
      <c r="X19" s="60"/>
      <c r="Y19" s="60"/>
      <c r="Z19" s="65"/>
    </row>
    <row r="22" spans="1:26" ht="37.5" hidden="1">
      <c r="A22" s="14" t="s">
        <v>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Z22" s="15" t="s">
        <v>4</v>
      </c>
    </row>
    <row r="24" ht="18.75" hidden="1">
      <c r="A24" s="16" t="s">
        <v>41</v>
      </c>
    </row>
    <row r="25" spans="1:26" ht="18.75" hidden="1">
      <c r="A25" s="39" t="s">
        <v>12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42" customHeight="1" hidden="1">
      <c r="A26" s="39" t="s">
        <v>13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35.25" customHeight="1" hidden="1">
      <c r="A27" s="39" t="s">
        <v>14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39" customHeight="1" hidden="1">
      <c r="A28" s="39" t="s">
        <v>15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37.5" customHeight="1" hidden="1">
      <c r="A29" s="39" t="s">
        <v>16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44.25" customHeight="1" hidden="1">
      <c r="A30" s="39" t="s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44.25" customHeight="1" hidden="1">
      <c r="A31" s="39" t="s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8.75" hidden="1">
      <c r="A32" s="39" t="s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35.25" customHeight="1" hidden="1">
      <c r="A33" s="39" t="s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38.25" customHeight="1" hidden="1">
      <c r="A34" s="39" t="s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38.25" customHeight="1" hidden="1">
      <c r="A35" s="39" t="s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8.75" hidden="1">
      <c r="A36" s="33" t="s">
        <v>26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8.75" hidden="1">
      <c r="A37" s="33" t="s">
        <v>27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8.75" hidden="1">
      <c r="A38" s="33" t="s">
        <v>28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8.75" hidden="1">
      <c r="A39" s="33" t="s">
        <v>29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8.75" hidden="1">
      <c r="A40" s="33" t="s">
        <v>30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8.75" hidden="1">
      <c r="A41" s="33" t="s">
        <v>31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8.75" hidden="1">
      <c r="A42" s="33" t="s">
        <v>32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8.75" hidden="1">
      <c r="A43" s="33" t="s">
        <v>33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8.75" hidden="1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39.75" customHeight="1" hidden="1">
      <c r="A45" s="33" t="s">
        <v>35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8.75" hidden="1">
      <c r="A46" s="33" t="s">
        <v>36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60" customHeight="1" hidden="1">
      <c r="A47" s="33" t="s">
        <v>37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8.75" hidden="1">
      <c r="A48" s="33" t="s">
        <v>38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8.75" hidden="1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8.75" hidden="1">
      <c r="A50" s="33" t="s">
        <v>40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2" ht="15.75">
      <c r="A52" s="17"/>
    </row>
    <row r="53" ht="15.75">
      <c r="A53" s="18"/>
    </row>
  </sheetData>
  <sheetProtection/>
  <mergeCells count="45">
    <mergeCell ref="C6:D6"/>
    <mergeCell ref="A6:A7"/>
    <mergeCell ref="B6:B7"/>
    <mergeCell ref="E6:G6"/>
    <mergeCell ref="A47:Z47"/>
    <mergeCell ref="A48:Z48"/>
    <mergeCell ref="A49:Z49"/>
    <mergeCell ref="A43:Z43"/>
    <mergeCell ref="A44:Z44"/>
    <mergeCell ref="A45:Z45"/>
    <mergeCell ref="A46:Z46"/>
    <mergeCell ref="A28:Z28"/>
    <mergeCell ref="A29:Z29"/>
    <mergeCell ref="A25:Z25"/>
    <mergeCell ref="A26:Z26"/>
    <mergeCell ref="A27:Z27"/>
    <mergeCell ref="A1:Z1"/>
    <mergeCell ref="A2:Z2"/>
    <mergeCell ref="A12:A14"/>
    <mergeCell ref="Z12:Z14"/>
    <mergeCell ref="V12:V14"/>
    <mergeCell ref="F12:F14"/>
    <mergeCell ref="S12:U13"/>
    <mergeCell ref="W12:Y13"/>
    <mergeCell ref="B12:E13"/>
    <mergeCell ref="H12:N12"/>
    <mergeCell ref="A30:Z30"/>
    <mergeCell ref="A31:Z31"/>
    <mergeCell ref="A32:Z32"/>
    <mergeCell ref="A33:Z33"/>
    <mergeCell ref="A34:Z34"/>
    <mergeCell ref="A35:Z35"/>
    <mergeCell ref="A36:Z36"/>
    <mergeCell ref="A50:Z50"/>
    <mergeCell ref="A37:Z37"/>
    <mergeCell ref="A38:Z38"/>
    <mergeCell ref="A39:Z39"/>
    <mergeCell ref="A40:Z40"/>
    <mergeCell ref="A41:Z41"/>
    <mergeCell ref="A42:Z42"/>
    <mergeCell ref="G12:G14"/>
    <mergeCell ref="J14:K14"/>
    <mergeCell ref="L14:M14"/>
    <mergeCell ref="H13:I14"/>
    <mergeCell ref="J13:M13"/>
  </mergeCells>
  <printOptions/>
  <pageMargins left="0.31496062992125984" right="0.35433070866141736" top="0.5118110236220472" bottom="0.6692913385826772" header="0.31496062992125984" footer="0.5118110236220472"/>
  <pageSetup fitToHeight="2" fitToWidth="1" horizontalDpi="600" verticalDpi="600" orientation="landscape" paperSize="9" scale="41" r:id="rId1"/>
  <headerFooter alignWithMargins="0">
    <oddFooter>&amp;L&amp;10Исп. Иценко О.Е.
25.07.2011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2011-08-02T03:03:34Z</cp:lastPrinted>
  <dcterms:created xsi:type="dcterms:W3CDTF">2011-06-10T04:55:34Z</dcterms:created>
  <dcterms:modified xsi:type="dcterms:W3CDTF">2011-08-02T05:38:21Z</dcterms:modified>
  <cp:category/>
  <cp:version/>
  <cp:contentType/>
  <cp:contentStatus/>
</cp:coreProperties>
</file>